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6380" windowHeight="8130" tabRatio="289"/>
  </bookViews>
  <sheets>
    <sheet name="Server storage sizing" sheetId="2" r:id="rId1"/>
  </sheets>
  <calcPr calcId="145621"/>
</workbook>
</file>

<file path=xl/calcChain.xml><?xml version="1.0" encoding="utf-8"?>
<calcChain xmlns="http://schemas.openxmlformats.org/spreadsheetml/2006/main">
  <c r="E24" i="2" l="1"/>
  <c r="E28" i="2" l="1"/>
  <c r="E27" i="2"/>
  <c r="E26" i="2"/>
  <c r="E25" i="2"/>
  <c r="E23" i="2"/>
  <c r="E22" i="2"/>
  <c r="E21" i="2"/>
  <c r="G28" i="2" l="1"/>
  <c r="G27" i="2"/>
  <c r="G26" i="2"/>
  <c r="D26" i="2" s="1"/>
  <c r="G25" i="2"/>
  <c r="D25" i="2" s="1"/>
  <c r="G24" i="2"/>
  <c r="G23" i="2"/>
  <c r="G22" i="2"/>
  <c r="G21" i="2"/>
  <c r="E29" i="2"/>
  <c r="D29" i="2" s="1"/>
  <c r="D23" i="2"/>
  <c r="D21" i="2" l="1"/>
  <c r="D22" i="2"/>
  <c r="D27" i="2"/>
  <c r="D24" i="2"/>
  <c r="D28" i="2"/>
  <c r="D30" i="2" l="1"/>
</calcChain>
</file>

<file path=xl/sharedStrings.xml><?xml version="1.0" encoding="utf-8"?>
<sst xmlns="http://schemas.openxmlformats.org/spreadsheetml/2006/main" count="50" uniqueCount="43">
  <si>
    <t>Rappel formule</t>
  </si>
  <si>
    <t>(days * hosts * hostgroup * hostcategory * liveservices * 71) / 1024 / 1024 / 1024</t>
  </si>
  <si>
    <t>(months * hostgroup * hostcategory * 89) / 1024 / 1024 / 1024</t>
  </si>
  <si>
    <t>(days * hostgroup * hostcategory * services * servicecategory * liveservices * 2110) / 1024 / 1024 / 1024</t>
  </si>
  <si>
    <t>(months * hostgroup * hostcategory * servicecategory * 2120) / 1024 / 1024 / 1024</t>
  </si>
  <si>
    <t>(months * months_incidents * hostgroup * hostcategory * services * servicecategory * 39) / 1024 / 1024 / 1024</t>
  </si>
  <si>
    <t>(months * months_incidents * hostgroup * hostcategory * hosts * 39) / 1024 / 1024 / 1024</t>
  </si>
  <si>
    <t>(days * 24 * hostgroup * hostcategory * services * servicecategory * metrics * 3105) / 1024 / 1024 / 1024</t>
  </si>
  <si>
    <t>(days * hostgroup * hostcategory * services * servicecategory * metrics * 4131) / 1024 / 1024 / 1024</t>
  </si>
  <si>
    <t>Total monitored hosts</t>
  </si>
  <si>
    <t>Total monitored services</t>
  </si>
  <si>
    <t>Average number of service categories associated to one service</t>
  </si>
  <si>
    <t>Number of timeperiods on which statistics will be calculated</t>
  </si>
  <si>
    <t>Average number of host groups associated to one host</t>
  </si>
  <si>
    <t>Average number of host categories associated  to one host</t>
  </si>
  <si>
    <t>Average number of metrics by service</t>
  </si>
  <si>
    <t>Average service check interval in minutes</t>
  </si>
  <si>
    <t>day</t>
  </si>
  <si>
    <t>month</t>
  </si>
  <si>
    <t>second</t>
  </si>
  <si>
    <t>hour</t>
  </si>
  <si>
    <t>Data retention duration
 (in month)</t>
  </si>
  <si>
    <t>Data granularity</t>
  </si>
  <si>
    <t>Type of data processed</t>
  </si>
  <si>
    <t>Host availability</t>
  </si>
  <si>
    <t>Service availability</t>
  </si>
  <si>
    <t>Host group availability</t>
  </si>
  <si>
    <t>Availability of services agregated by host groups</t>
  </si>
  <si>
    <t>Host events</t>
  </si>
  <si>
    <t>Services events</t>
  </si>
  <si>
    <t>Performance data by metric</t>
  </si>
  <si>
    <t>Parameters</t>
  </si>
  <si>
    <t>Values</t>
  </si>
  <si>
    <t>Avg row size</t>
  </si>
  <si>
    <t>Index/Line (worst case)</t>
  </si>
  <si>
    <t>Rows estimated</t>
  </si>
  <si>
    <t>Size Estimated (MB)</t>
  </si>
  <si>
    <t>-</t>
  </si>
  <si>
    <t>Average number of service alarms by month (by service)</t>
  </si>
  <si>
    <t>Average number of host alarms by month (by host)</t>
  </si>
  <si>
    <t>Total in MB</t>
  </si>
  <si>
    <t>Fill the cells :</t>
  </si>
  <si>
    <t>Coef (between 2 and 2,8)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</si>
</sst>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5" x14ac:knownFonts="1">
    <font>
      <sz val="11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0"/>
        <bgColor indexed="36"/>
      </patternFill>
    </fill>
    <fill>
      <patternFill patternType="solid">
        <fgColor theme="6"/>
        <bgColor indexed="36"/>
      </patternFill>
    </fill>
    <fill>
      <patternFill patternType="solid">
        <fgColor theme="6" tint="0.59999389629810485"/>
        <bgColor indexed="24"/>
      </patternFill>
    </fill>
    <fill>
      <patternFill patternType="solid">
        <fgColor theme="6"/>
        <bgColor indexed="24"/>
      </patternFill>
    </fill>
    <fill>
      <patternFill patternType="solid">
        <fgColor theme="9" tint="0.39997558519241921"/>
        <bgColor indexed="64"/>
      </patternFill>
    </fill>
    <fill>
      <patternFill patternType="lightUp">
        <fgColor auto="1"/>
        <bgColor theme="0" tint="-0.14990691854609822"/>
      </patternFill>
    </fill>
  </fills>
  <borders count="5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2" fillId="2" borderId="1" xfId="0" applyFont="1" applyFill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43" fontId="1" fillId="4" borderId="1" xfId="1" applyFill="1" applyBorder="1" applyAlignment="1"/>
    <xf numFmtId="43" fontId="4" fillId="5" borderId="1" xfId="1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3" fontId="1" fillId="7" borderId="1" xfId="1" applyFill="1" applyBorder="1" applyAlignment="1">
      <alignment horizontal="center"/>
    </xf>
    <xf numFmtId="0" fontId="0" fillId="0" borderId="4" xfId="0" applyFont="1" applyBorder="1"/>
    <xf numFmtId="0" fontId="2" fillId="3" borderId="1" xfId="0" applyFont="1" applyFill="1" applyBorder="1" applyAlignment="1">
      <alignment horizontal="right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FF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3152775</xdr:colOff>
      <xdr:row>4</xdr:row>
      <xdr:rowOff>169769</xdr:rowOff>
    </xdr:to>
    <xdr:pic>
      <xdr:nvPicPr>
        <xdr:cNvPr id="1037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527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zoomScale="115" zoomScaleNormal="115" workbookViewId="0">
      <selection activeCell="H20" sqref="H20"/>
    </sheetView>
  </sheetViews>
  <sheetFormatPr baseColWidth="10" defaultColWidth="11.5703125" defaultRowHeight="15" outlineLevelCol="1" x14ac:dyDescent="0.25"/>
  <cols>
    <col min="1" max="1" width="58.140625" bestFit="1" customWidth="1"/>
    <col min="2" max="2" width="10.5703125" bestFit="1" customWidth="1"/>
    <col min="3" max="3" width="14" bestFit="1" customWidth="1"/>
    <col min="4" max="4" width="18.85546875" bestFit="1" customWidth="1"/>
    <col min="5" max="5" width="19.140625" bestFit="1" customWidth="1" outlineLevel="1"/>
    <col min="6" max="6" width="12.140625" bestFit="1" customWidth="1" outlineLevel="1"/>
    <col min="7" max="7" width="24.5703125" customWidth="1" outlineLevel="1"/>
    <col min="8" max="8" width="34.5703125" bestFit="1" customWidth="1"/>
    <col min="9" max="9" width="4.140625" bestFit="1" customWidth="1"/>
    <col min="10" max="10" width="19.5703125" hidden="1" customWidth="1"/>
    <col min="11" max="11" width="19.140625" customWidth="1"/>
  </cols>
  <sheetData>
    <row r="1" spans="1:11" x14ac:dyDescent="0.25">
      <c r="J1" s="2" t="s">
        <v>0</v>
      </c>
    </row>
    <row r="2" spans="1:11" x14ac:dyDescent="0.25">
      <c r="J2" s="3" t="s">
        <v>1</v>
      </c>
    </row>
    <row r="3" spans="1:11" x14ac:dyDescent="0.25">
      <c r="F3" s="1"/>
      <c r="G3" s="1"/>
      <c r="H3" s="1"/>
      <c r="I3" s="1"/>
      <c r="J3" s="3" t="s">
        <v>2</v>
      </c>
      <c r="K3" s="1"/>
    </row>
    <row r="4" spans="1:11" ht="15.75" thickBot="1" x14ac:dyDescent="0.3">
      <c r="F4" s="1"/>
      <c r="G4" s="1"/>
      <c r="H4" s="1"/>
      <c r="I4" s="1"/>
      <c r="J4" s="3" t="s">
        <v>3</v>
      </c>
      <c r="K4" s="1"/>
    </row>
    <row r="5" spans="1:11" ht="15.75" thickBot="1" x14ac:dyDescent="0.3">
      <c r="C5" s="21" t="s">
        <v>41</v>
      </c>
      <c r="D5" s="10"/>
      <c r="F5" s="1"/>
      <c r="G5" s="1"/>
      <c r="H5" s="1"/>
      <c r="I5" s="1"/>
      <c r="J5" s="23" t="s">
        <v>4</v>
      </c>
      <c r="K5" s="1"/>
    </row>
    <row r="6" spans="1:11" x14ac:dyDescent="0.25">
      <c r="F6" s="1"/>
      <c r="G6" s="1"/>
      <c r="H6" s="1"/>
      <c r="I6" s="1"/>
      <c r="J6" s="3"/>
      <c r="K6" s="1"/>
    </row>
    <row r="7" spans="1:11" x14ac:dyDescent="0.25">
      <c r="A7" s="5" t="s">
        <v>31</v>
      </c>
      <c r="B7" s="5" t="s">
        <v>32</v>
      </c>
      <c r="G7" s="1"/>
      <c r="H7" s="1"/>
      <c r="I7" s="13"/>
      <c r="J7" s="3" t="s">
        <v>5</v>
      </c>
    </row>
    <row r="8" spans="1:11" x14ac:dyDescent="0.25">
      <c r="A8" s="3" t="s">
        <v>9</v>
      </c>
      <c r="B8" s="7">
        <v>1000</v>
      </c>
      <c r="G8" s="1"/>
      <c r="H8" s="1"/>
      <c r="I8" s="13"/>
      <c r="J8" s="3" t="s">
        <v>6</v>
      </c>
    </row>
    <row r="9" spans="1:11" x14ac:dyDescent="0.25">
      <c r="A9" s="3" t="s">
        <v>10</v>
      </c>
      <c r="B9" s="7">
        <v>30000</v>
      </c>
      <c r="G9" s="1"/>
      <c r="H9" s="1"/>
      <c r="I9" s="14"/>
      <c r="J9" s="3" t="s">
        <v>7</v>
      </c>
    </row>
    <row r="10" spans="1:11" x14ac:dyDescent="0.25">
      <c r="A10" s="3" t="s">
        <v>13</v>
      </c>
      <c r="B10" s="7">
        <v>1</v>
      </c>
      <c r="G10" s="1"/>
      <c r="H10" s="1"/>
      <c r="I10" s="14"/>
      <c r="J10" s="3" t="s">
        <v>8</v>
      </c>
    </row>
    <row r="11" spans="1:11" x14ac:dyDescent="0.25">
      <c r="A11" s="3" t="s">
        <v>14</v>
      </c>
      <c r="B11" s="7">
        <v>2</v>
      </c>
      <c r="G11" s="1"/>
      <c r="H11" s="1"/>
      <c r="I11" s="14"/>
      <c r="J11" s="1"/>
    </row>
    <row r="12" spans="1:11" x14ac:dyDescent="0.25">
      <c r="A12" s="3" t="s">
        <v>11</v>
      </c>
      <c r="B12" s="7">
        <v>2</v>
      </c>
      <c r="G12" s="1"/>
      <c r="H12" s="1"/>
      <c r="I12" s="14"/>
      <c r="J12" s="1"/>
    </row>
    <row r="13" spans="1:11" x14ac:dyDescent="0.25">
      <c r="A13" s="3" t="s">
        <v>12</v>
      </c>
      <c r="B13" s="7">
        <v>3</v>
      </c>
      <c r="G13" s="1"/>
      <c r="H13" s="1"/>
      <c r="I13" s="13"/>
      <c r="J13" s="1"/>
    </row>
    <row r="14" spans="1:11" x14ac:dyDescent="0.25">
      <c r="A14" s="3" t="s">
        <v>38</v>
      </c>
      <c r="B14" s="7">
        <v>15</v>
      </c>
      <c r="G14" s="1"/>
      <c r="H14" s="1"/>
      <c r="I14" s="13"/>
      <c r="J14" s="1"/>
    </row>
    <row r="15" spans="1:11" x14ac:dyDescent="0.25">
      <c r="A15" s="3" t="s">
        <v>39</v>
      </c>
      <c r="B15" s="7">
        <v>5</v>
      </c>
    </row>
    <row r="16" spans="1:11" x14ac:dyDescent="0.25">
      <c r="A16" s="3" t="s">
        <v>15</v>
      </c>
      <c r="B16" s="7">
        <v>2</v>
      </c>
    </row>
    <row r="17" spans="1:9" x14ac:dyDescent="0.25">
      <c r="A17" s="3" t="s">
        <v>16</v>
      </c>
      <c r="B17" s="7">
        <v>5</v>
      </c>
    </row>
    <row r="18" spans="1:9" x14ac:dyDescent="0.25">
      <c r="G18" s="20" t="s">
        <v>42</v>
      </c>
    </row>
    <row r="19" spans="1:9" x14ac:dyDescent="0.25">
      <c r="F19" s="17"/>
      <c r="G19" s="22">
        <v>2.8</v>
      </c>
    </row>
    <row r="20" spans="1:9" ht="45" x14ac:dyDescent="0.25">
      <c r="A20" s="19" t="s">
        <v>23</v>
      </c>
      <c r="B20" s="6" t="s">
        <v>22</v>
      </c>
      <c r="C20" s="6" t="s">
        <v>21</v>
      </c>
      <c r="D20" s="18" t="s">
        <v>36</v>
      </c>
      <c r="E20" s="18" t="s">
        <v>35</v>
      </c>
      <c r="F20" s="20" t="s">
        <v>33</v>
      </c>
      <c r="G20" s="20" t="s">
        <v>34</v>
      </c>
      <c r="H20" s="8"/>
      <c r="I20" s="9"/>
    </row>
    <row r="21" spans="1:9" x14ac:dyDescent="0.25">
      <c r="A21" s="3" t="s">
        <v>24</v>
      </c>
      <c r="B21" s="4" t="s">
        <v>17</v>
      </c>
      <c r="C21" s="11">
        <v>6</v>
      </c>
      <c r="D21" s="15">
        <f>(F21*E21+G21*E21)/1024/1024</f>
        <v>151.13067626953125</v>
      </c>
      <c r="E21" s="22">
        <f>C21*31*B8*B10*B11*B13</f>
        <v>1116000</v>
      </c>
      <c r="F21" s="22">
        <v>72</v>
      </c>
      <c r="G21" s="22">
        <f>(4+4+1+4+6+6)*G19</f>
        <v>70</v>
      </c>
      <c r="H21" s="8"/>
      <c r="I21" s="9"/>
    </row>
    <row r="22" spans="1:9" ht="19.5" customHeight="1" x14ac:dyDescent="0.25">
      <c r="A22" s="3" t="s">
        <v>26</v>
      </c>
      <c r="B22" s="4" t="s">
        <v>18</v>
      </c>
      <c r="C22" s="12">
        <v>24</v>
      </c>
      <c r="D22" s="15">
        <f t="shared" ref="D22:D28" si="0">(F22*E22+G22*E22)/1024/1024</f>
        <v>4.7570800781249999E-2</v>
      </c>
      <c r="E22" s="22">
        <f>C22*B10*B13*B11</f>
        <v>144</v>
      </c>
      <c r="F22" s="22">
        <v>254</v>
      </c>
      <c r="G22" s="22">
        <f>(4+4+4+4+1+4+6+6)*G19</f>
        <v>92.399999999999991</v>
      </c>
      <c r="H22" s="8"/>
      <c r="I22" s="9"/>
    </row>
    <row r="23" spans="1:9" x14ac:dyDescent="0.25">
      <c r="A23" s="3" t="s">
        <v>25</v>
      </c>
      <c r="B23" s="4" t="s">
        <v>17</v>
      </c>
      <c r="C23" s="11">
        <v>6</v>
      </c>
      <c r="D23" s="15">
        <f t="shared" si="0"/>
        <v>9450.98876953125</v>
      </c>
      <c r="E23" s="22">
        <f>C23*31*B10*B12*B13*B9*B11</f>
        <v>66960000</v>
      </c>
      <c r="F23" s="22">
        <v>78</v>
      </c>
      <c r="G23" s="22">
        <f>(4+4+1+4+6+6)*G19</f>
        <v>70</v>
      </c>
      <c r="H23" s="8"/>
      <c r="I23" s="9"/>
    </row>
    <row r="24" spans="1:9" x14ac:dyDescent="0.25">
      <c r="A24" s="3" t="s">
        <v>27</v>
      </c>
      <c r="B24" s="4" t="s">
        <v>18</v>
      </c>
      <c r="C24" s="11">
        <v>24</v>
      </c>
      <c r="D24" s="15">
        <f t="shared" si="0"/>
        <v>5.8062744140624997E-2</v>
      </c>
      <c r="E24" s="22">
        <f>C24*B11*B13*B10*B12</f>
        <v>288</v>
      </c>
      <c r="F24" s="22">
        <v>119</v>
      </c>
      <c r="G24" s="22">
        <f>(4+4+4+4+1+4+6+6)*G19</f>
        <v>92.399999999999991</v>
      </c>
      <c r="H24" s="8"/>
      <c r="I24" s="9"/>
    </row>
    <row r="25" spans="1:9" x14ac:dyDescent="0.25">
      <c r="A25" s="3" t="s">
        <v>29</v>
      </c>
      <c r="B25" s="4" t="s">
        <v>19</v>
      </c>
      <c r="C25" s="11">
        <v>6</v>
      </c>
      <c r="D25" s="15">
        <f t="shared" si="0"/>
        <v>4844.970703125</v>
      </c>
      <c r="E25" s="22">
        <f>B9*B14*B10*B11*B12*B13*C25</f>
        <v>32400000</v>
      </c>
      <c r="F25" s="22">
        <v>56</v>
      </c>
      <c r="G25" s="22">
        <f>(4+1+1+4+4+1+1+4+4+6+6)*G19</f>
        <v>100.8</v>
      </c>
      <c r="H25" s="8"/>
      <c r="I25" s="9"/>
    </row>
    <row r="26" spans="1:9" x14ac:dyDescent="0.25">
      <c r="A26" s="3" t="s">
        <v>28</v>
      </c>
      <c r="B26" s="4" t="s">
        <v>19</v>
      </c>
      <c r="C26" s="11">
        <v>6</v>
      </c>
      <c r="D26" s="15">
        <f t="shared" si="0"/>
        <v>30.3497314453125</v>
      </c>
      <c r="E26" s="22">
        <f>B8*B10*B11*B13*B15*C26</f>
        <v>180000</v>
      </c>
      <c r="F26" s="22">
        <v>76</v>
      </c>
      <c r="G26" s="22">
        <f>(4+1+1+4+4+1+1+4+4+6+6)*G19</f>
        <v>100.8</v>
      </c>
      <c r="H26" s="8"/>
      <c r="I26" s="9"/>
    </row>
    <row r="27" spans="1:9" x14ac:dyDescent="0.25">
      <c r="A27" s="3" t="s">
        <v>30</v>
      </c>
      <c r="B27" s="4" t="s">
        <v>20</v>
      </c>
      <c r="C27" s="11">
        <v>3</v>
      </c>
      <c r="D27" s="15">
        <f t="shared" si="0"/>
        <v>66003.662109375</v>
      </c>
      <c r="E27" s="22">
        <f>B9*B10*B11*B12*B16*C27*31*24</f>
        <v>535680000</v>
      </c>
      <c r="F27" s="22">
        <v>62</v>
      </c>
      <c r="G27" s="22">
        <f>(4+4+4+6+6)*G19</f>
        <v>67.199999999999989</v>
      </c>
      <c r="H27" s="8"/>
      <c r="I27" s="9"/>
    </row>
    <row r="28" spans="1:9" x14ac:dyDescent="0.25">
      <c r="A28" s="3" t="s">
        <v>30</v>
      </c>
      <c r="B28" s="4" t="s">
        <v>17</v>
      </c>
      <c r="C28" s="11">
        <v>6</v>
      </c>
      <c r="D28" s="15">
        <f t="shared" si="0"/>
        <v>18135.68115234375</v>
      </c>
      <c r="E28" s="22">
        <f>B9*B10*B11*B12*B13*B16*C28*31</f>
        <v>133920000</v>
      </c>
      <c r="F28" s="22">
        <v>72</v>
      </c>
      <c r="G28" s="22">
        <f>(1+4+4+4+6+6)*G19</f>
        <v>70</v>
      </c>
      <c r="H28" s="8"/>
      <c r="I28" s="9"/>
    </row>
    <row r="29" spans="1:9" x14ac:dyDescent="0.25">
      <c r="A29" s="3" t="s">
        <v>30</v>
      </c>
      <c r="B29" s="4" t="s">
        <v>19</v>
      </c>
      <c r="C29" s="11">
        <v>1</v>
      </c>
      <c r="D29" s="15">
        <f>((F29*E29)*2)/1024/1024</f>
        <v>14304.19921875</v>
      </c>
      <c r="E29" s="22">
        <f>(60/B17)*24*C29*31*B9*B16</f>
        <v>535680000</v>
      </c>
      <c r="F29" s="22">
        <v>14</v>
      </c>
      <c r="G29" s="22" t="s">
        <v>37</v>
      </c>
      <c r="H29" s="8"/>
      <c r="I29" s="9"/>
    </row>
    <row r="30" spans="1:9" x14ac:dyDescent="0.25">
      <c r="A30" s="24" t="s">
        <v>40</v>
      </c>
      <c r="B30" s="24"/>
      <c r="C30" s="24"/>
      <c r="D30" s="16">
        <f>SUM(D21:D29)</f>
        <v>112921.08799438477</v>
      </c>
      <c r="E30" s="1"/>
      <c r="F30" s="9"/>
      <c r="G30" s="9"/>
    </row>
  </sheetData>
  <sheetProtection selectLockedCells="1" selectUnlockedCells="1"/>
  <mergeCells count="1">
    <mergeCell ref="A30:C30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&amp;C&amp;"Arial,Normal"&amp;10&amp;A</oddHeader>
    <oddFooter>&amp;C&amp;"Arial,Normal"&amp;10Page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Server storage sizing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Gautier</dc:creator>
  <cp:lastModifiedBy>Mat Sugumaran</cp:lastModifiedBy>
  <dcterms:created xsi:type="dcterms:W3CDTF">2013-02-11T13:51:42Z</dcterms:created>
  <dcterms:modified xsi:type="dcterms:W3CDTF">2013-03-13T14:07:04Z</dcterms:modified>
</cp:coreProperties>
</file>